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n\Documents\"/>
    </mc:Choice>
  </mc:AlternateContent>
  <xr:revisionPtr revIDLastSave="0" documentId="13_ncr:1_{BE0CC618-AB04-4CFB-95B6-05BAE7FC6B31}" xr6:coauthVersionLast="47" xr6:coauthVersionMax="47" xr10:uidLastSave="{00000000-0000-0000-0000-000000000000}"/>
  <bookViews>
    <workbookView xWindow="-18120" yWindow="-120" windowWidth="18240" windowHeight="28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" i="1" l="1"/>
  <c r="R20" i="1"/>
  <c r="R21" i="1"/>
  <c r="R22" i="1"/>
  <c r="R23" i="1"/>
  <c r="R24" i="1"/>
  <c r="R25" i="1"/>
  <c r="R18" i="1"/>
  <c r="Q19" i="1"/>
  <c r="Q20" i="1"/>
  <c r="Q21" i="1"/>
  <c r="Q22" i="1"/>
  <c r="Q23" i="1"/>
  <c r="Q24" i="1"/>
  <c r="Q25" i="1"/>
  <c r="Q18" i="1"/>
  <c r="G11" i="1" l="1"/>
  <c r="G9" i="1"/>
  <c r="G8" i="1"/>
  <c r="G7" i="1"/>
  <c r="G12" i="1"/>
  <c r="G13" i="1"/>
  <c r="G14" i="1"/>
  <c r="G10" i="1"/>
  <c r="D25" i="1"/>
  <c r="D19" i="1"/>
  <c r="D26" i="1" l="1"/>
  <c r="F7" i="1"/>
  <c r="D24" i="1"/>
  <c r="D23" i="1"/>
  <c r="D22" i="1"/>
  <c r="D20" i="1"/>
  <c r="D21" i="1"/>
  <c r="P20" i="1" l="1"/>
  <c r="D35" i="1" s="1"/>
  <c r="G35" i="1" s="1"/>
  <c r="D9" i="1"/>
  <c r="P22" i="1"/>
  <c r="D37" i="1" s="1"/>
  <c r="G37" i="1" s="1"/>
  <c r="D11" i="1"/>
  <c r="D7" i="1"/>
  <c r="D8" i="1"/>
  <c r="P21" i="1"/>
  <c r="D36" i="1" s="1"/>
  <c r="D10" i="1"/>
  <c r="P23" i="1"/>
  <c r="D38" i="1" s="1"/>
  <c r="G38" i="1" s="1"/>
  <c r="D12" i="1"/>
  <c r="P24" i="1"/>
  <c r="D39" i="1" s="1"/>
  <c r="G39" i="1" s="1"/>
  <c r="D13" i="1"/>
  <c r="D14" i="1"/>
  <c r="P19" i="1"/>
  <c r="D34" i="1" s="1"/>
  <c r="G34" i="1" s="1"/>
  <c r="P25" i="1"/>
  <c r="D40" i="1" s="1"/>
  <c r="G40" i="1" s="1"/>
  <c r="P18" i="1"/>
  <c r="D33" i="1" s="1"/>
  <c r="G33" i="1" s="1"/>
  <c r="G36" i="1" l="1"/>
</calcChain>
</file>

<file path=xl/sharedStrings.xml><?xml version="1.0" encoding="utf-8"?>
<sst xmlns="http://schemas.openxmlformats.org/spreadsheetml/2006/main" count="32" uniqueCount="30">
  <si>
    <t>Heat Restriction dwell time</t>
  </si>
  <si>
    <t>Primary Dwell time</t>
  </si>
  <si>
    <t>Dwell Limit</t>
  </si>
  <si>
    <t>Final dwell time at RPM</t>
  </si>
  <si>
    <t>heat constant x dwell RPM map lookup x Dwell Volt lookup</t>
  </si>
  <si>
    <t>dwell RPM map</t>
  </si>
  <si>
    <t xml:space="preserve">Heat Constant </t>
  </si>
  <si>
    <t>Coil Charge Constant</t>
  </si>
  <si>
    <t>Battery Voltage</t>
  </si>
  <si>
    <t>start constant x (RPM x 360/60) x (coil Charge Constant / Battery volt ^2) + time Const) + adv factor</t>
  </si>
  <si>
    <t>Dwell RPM Lookup</t>
  </si>
  <si>
    <t>Dwell Volt Lookup</t>
  </si>
  <si>
    <t>Degrees Dwell</t>
  </si>
  <si>
    <t>deg</t>
  </si>
  <si>
    <t>Degrees dwell</t>
  </si>
  <si>
    <t>RPM</t>
  </si>
  <si>
    <t>Dwell Volt map</t>
  </si>
  <si>
    <t xml:space="preserve">RPM </t>
  </si>
  <si>
    <t>Dwell Time</t>
  </si>
  <si>
    <t>correct battery voltage using logs</t>
  </si>
  <si>
    <t>change Map settings here</t>
  </si>
  <si>
    <t>Calculated angle</t>
  </si>
  <si>
    <t>Calculated Angle</t>
  </si>
  <si>
    <t>Adjust the maximum value here</t>
  </si>
  <si>
    <t>Coil Dwell Calculation worksheet</t>
  </si>
  <si>
    <t>Calculated Time</t>
  </si>
  <si>
    <t>Intermediate values (interpolation formula)</t>
  </si>
  <si>
    <t>Change RPM breakpoints and adjust interpolation function if required (make sure axis is the same for all calulations)</t>
  </si>
  <si>
    <t>see what the final dwell calculated is (make sure axis is the same for all calulations)</t>
  </si>
  <si>
    <t>What is limiting the calulation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</si>
</sst>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2" borderId="4" xfId="0" applyFill="1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0" xfId="0" applyFont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3" xfId="0" applyFill="1" applyBorder="1"/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16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0"/>
  <sheetViews>
    <sheetView tabSelected="1" topLeftCell="B1" workbookViewId="0">
      <selection activeCell="C4" sqref="C4"/>
    </sheetView>
  </sheetViews>
  <sheetFormatPr defaultRowHeight="15" x14ac:dyDescent="0.25"/>
  <cols>
    <col min="2" max="2" width="29.5703125" customWidth="1"/>
    <col min="4" max="4" width="15.5703125" customWidth="1"/>
    <col min="7" max="7" width="25.140625" customWidth="1"/>
    <col min="8" max="8" width="12" bestFit="1" customWidth="1"/>
    <col min="9" max="9" width="15.7109375" customWidth="1"/>
    <col min="16" max="20" width="0" hidden="1" customWidth="1"/>
  </cols>
  <sheetData>
    <row r="1" spans="2:14" ht="26.25" x14ac:dyDescent="0.4">
      <c r="B1" s="23" t="s">
        <v>24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4" ht="15.75" thickBot="1" x14ac:dyDescent="0.3"/>
    <row r="3" spans="2:14" ht="15.75" thickBot="1" x14ac:dyDescent="0.3">
      <c r="B3" s="14" t="s">
        <v>8</v>
      </c>
      <c r="C3" s="5">
        <v>14000</v>
      </c>
      <c r="D3" t="s">
        <v>19</v>
      </c>
    </row>
    <row r="4" spans="2:14" ht="15.75" thickBot="1" x14ac:dyDescent="0.3"/>
    <row r="5" spans="2:14" ht="31.5" customHeight="1" thickBot="1" x14ac:dyDescent="0.3">
      <c r="B5" s="14" t="s">
        <v>0</v>
      </c>
      <c r="C5" s="29" t="s">
        <v>21</v>
      </c>
      <c r="D5" s="29"/>
      <c r="F5" s="32" t="s">
        <v>26</v>
      </c>
      <c r="G5" s="32"/>
      <c r="J5" s="26" t="s">
        <v>20</v>
      </c>
      <c r="K5" s="27"/>
      <c r="L5" s="27"/>
      <c r="M5" s="27"/>
      <c r="N5" s="28"/>
    </row>
    <row r="6" spans="2:14" ht="15.75" thickBot="1" x14ac:dyDescent="0.3">
      <c r="B6" t="s">
        <v>4</v>
      </c>
      <c r="C6" s="10" t="s">
        <v>15</v>
      </c>
      <c r="D6" s="11" t="s">
        <v>12</v>
      </c>
      <c r="F6" s="6" t="s">
        <v>11</v>
      </c>
      <c r="G6" s="7" t="s">
        <v>10</v>
      </c>
      <c r="I6" s="11" t="s">
        <v>6</v>
      </c>
      <c r="J6" s="24" t="s">
        <v>16</v>
      </c>
      <c r="K6" s="25"/>
      <c r="M6" s="24" t="s">
        <v>5</v>
      </c>
      <c r="N6" s="25"/>
    </row>
    <row r="7" spans="2:14" ht="15.75" thickBot="1" x14ac:dyDescent="0.3">
      <c r="B7" s="30" t="s">
        <v>27</v>
      </c>
      <c r="C7" s="6">
        <v>1000</v>
      </c>
      <c r="D7" s="15">
        <f>$I$7*$F$7*$G7</f>
        <v>27.726058972919461</v>
      </c>
      <c r="F7" s="20">
        <f>((K12*(J13-(C3/1000)))+(K13*((C3/1000)-J12)))/(J13-J12)</f>
        <v>0.2117187500989525</v>
      </c>
      <c r="G7" s="15">
        <f>((N7*(M8-C7))+(N8*(C7-M7)))/(M8-M7)</f>
        <v>74.5</v>
      </c>
      <c r="I7" s="5">
        <v>1.7578125</v>
      </c>
      <c r="J7" s="8">
        <v>0</v>
      </c>
      <c r="K7" s="1">
        <v>0.39843750593718102</v>
      </c>
      <c r="M7" s="8">
        <v>0</v>
      </c>
      <c r="N7" s="1">
        <v>2</v>
      </c>
    </row>
    <row r="8" spans="2:14" x14ac:dyDescent="0.25">
      <c r="B8" s="30"/>
      <c r="C8" s="3">
        <v>2000</v>
      </c>
      <c r="D8" s="16">
        <f t="shared" ref="D8:D14" si="0">$I$7*$F$7*$G8</f>
        <v>50.800094628234987</v>
      </c>
      <c r="F8" s="18"/>
      <c r="G8" s="16">
        <f>((N8*(M9-C8))+(N9*(C8-M8)))/(M9-M8)</f>
        <v>136.5</v>
      </c>
      <c r="J8" s="8">
        <v>2.5599999427795401</v>
      </c>
      <c r="K8" s="1">
        <v>0.39843750593718102</v>
      </c>
      <c r="M8" s="8">
        <v>1600</v>
      </c>
      <c r="N8" s="1">
        <v>118</v>
      </c>
    </row>
    <row r="9" spans="2:14" x14ac:dyDescent="0.25">
      <c r="B9" s="30"/>
      <c r="C9" s="3">
        <v>3000</v>
      </c>
      <c r="D9" s="16">
        <f t="shared" si="0"/>
        <v>68.012580903369553</v>
      </c>
      <c r="F9" s="18"/>
      <c r="G9" s="16">
        <f>((N8*(M9-C9))+(N9*(C9-M8)))/(M9-M8)</f>
        <v>182.75</v>
      </c>
      <c r="J9" s="8">
        <v>5.1199998855590803</v>
      </c>
      <c r="K9" s="1">
        <v>0.39843750593718102</v>
      </c>
      <c r="M9" s="8">
        <v>3200</v>
      </c>
      <c r="N9" s="1">
        <v>192</v>
      </c>
    </row>
    <row r="10" spans="2:14" x14ac:dyDescent="0.25">
      <c r="B10" s="30"/>
      <c r="C10" s="3">
        <v>4000</v>
      </c>
      <c r="D10" s="16">
        <f t="shared" si="0"/>
        <v>81.875610389829276</v>
      </c>
      <c r="F10" s="18"/>
      <c r="G10" s="16">
        <f>((N10*(M10-C10))+(N9*(C10-M9)))/(M10-M9)</f>
        <v>220</v>
      </c>
      <c r="J10" s="8">
        <v>7.6799998283386204</v>
      </c>
      <c r="K10" s="1">
        <v>0.39843750593718102</v>
      </c>
      <c r="M10" s="8">
        <v>4800</v>
      </c>
      <c r="N10" s="1">
        <v>248</v>
      </c>
    </row>
    <row r="11" spans="2:14" x14ac:dyDescent="0.25">
      <c r="B11" s="30"/>
      <c r="C11" s="3">
        <v>5000</v>
      </c>
      <c r="D11" s="16">
        <f t="shared" si="0"/>
        <v>109.22950749734044</v>
      </c>
      <c r="F11" s="18"/>
      <c r="G11" s="16">
        <f>((N11*(M11-C11))+(N10*(C11-M10)))/(M11-M10)</f>
        <v>293.5</v>
      </c>
      <c r="J11" s="8">
        <v>10.2399997711182</v>
      </c>
      <c r="K11" s="1">
        <v>0.27812500414438501</v>
      </c>
      <c r="M11" s="8">
        <v>6400</v>
      </c>
      <c r="N11" s="1">
        <v>300</v>
      </c>
    </row>
    <row r="12" spans="2:14" x14ac:dyDescent="0.25">
      <c r="B12" s="30"/>
      <c r="C12" s="3">
        <v>6000</v>
      </c>
      <c r="D12" s="16">
        <f t="shared" si="0"/>
        <v>120.20828252688572</v>
      </c>
      <c r="F12" s="18"/>
      <c r="G12" s="16">
        <f>((N11*(M11-C12))+(N10*(M11-M10)))/(M11-M10)</f>
        <v>323</v>
      </c>
      <c r="J12" s="8">
        <v>12.7999997138977</v>
      </c>
      <c r="K12" s="1">
        <v>0.22343750332947801</v>
      </c>
      <c r="M12" s="8">
        <v>8000</v>
      </c>
      <c r="N12" s="1">
        <v>328</v>
      </c>
    </row>
    <row r="13" spans="2:14" x14ac:dyDescent="0.25">
      <c r="B13" s="30"/>
      <c r="C13" s="3">
        <v>7000</v>
      </c>
      <c r="D13" s="16">
        <f t="shared" si="0"/>
        <v>115.55625920928178</v>
      </c>
      <c r="F13" s="18"/>
      <c r="G13" s="16">
        <f>((N11*(M12-C13))+(N12*(C13-M11)))/(M12-M11)</f>
        <v>310.5</v>
      </c>
      <c r="J13" s="8">
        <v>15.3599996566772</v>
      </c>
      <c r="K13" s="1">
        <v>0.19843750295694901</v>
      </c>
      <c r="M13" s="8">
        <v>9600</v>
      </c>
      <c r="N13" s="1">
        <v>360</v>
      </c>
    </row>
    <row r="14" spans="2:14" ht="15.75" thickBot="1" x14ac:dyDescent="0.3">
      <c r="B14" s="30"/>
      <c r="C14" s="4">
        <v>8000</v>
      </c>
      <c r="D14" s="17">
        <f t="shared" si="0"/>
        <v>122.06909185392729</v>
      </c>
      <c r="F14" s="19"/>
      <c r="G14" s="17">
        <f>((N11*(M12-C14))+(N12*(C14-M11)))/(M12-M11)</f>
        <v>328</v>
      </c>
      <c r="J14" s="9">
        <v>17.919999599456801</v>
      </c>
      <c r="K14" s="2">
        <v>0.123437501839362</v>
      </c>
      <c r="M14" s="9">
        <v>11200</v>
      </c>
      <c r="N14" s="2">
        <v>392</v>
      </c>
    </row>
    <row r="15" spans="2:14" x14ac:dyDescent="0.25">
      <c r="B15" s="14" t="s">
        <v>1</v>
      </c>
    </row>
    <row r="16" spans="2:14" x14ac:dyDescent="0.25">
      <c r="B16" t="s">
        <v>9</v>
      </c>
    </row>
    <row r="17" spans="2:18" ht="31.5" customHeight="1" thickBot="1" x14ac:dyDescent="0.3">
      <c r="C17" s="29" t="s">
        <v>22</v>
      </c>
      <c r="D17" s="29"/>
      <c r="H17" t="s">
        <v>7</v>
      </c>
    </row>
    <row r="18" spans="2:18" ht="15.75" thickBot="1" x14ac:dyDescent="0.3">
      <c r="C18" s="10" t="s">
        <v>15</v>
      </c>
      <c r="D18" s="5" t="s">
        <v>14</v>
      </c>
      <c r="H18" s="5">
        <v>753664</v>
      </c>
      <c r="P18" s="33">
        <f>$I$7*$F$7*$G7</f>
        <v>27.726058972919461</v>
      </c>
      <c r="Q18" s="33">
        <f>1*(C19*(360/60))*($H$18/$C$3^2)+0+0</f>
        <v>23.071346938775509</v>
      </c>
      <c r="R18" s="34">
        <f>$C$29</f>
        <v>114</v>
      </c>
    </row>
    <row r="19" spans="2:18" ht="15.75" thickBot="1" x14ac:dyDescent="0.3">
      <c r="B19" s="30" t="s">
        <v>27</v>
      </c>
      <c r="C19" s="6">
        <v>1000</v>
      </c>
      <c r="D19" s="15">
        <f>1*(C19*(360/60))*($H$18/$C$3^2)+0+0</f>
        <v>23.071346938775509</v>
      </c>
      <c r="P19" s="33">
        <f t="shared" ref="L19:P25" si="1">$I$7*$F$7*$G8</f>
        <v>50.800094628234987</v>
      </c>
      <c r="Q19" s="33">
        <f>1*(C20*(360/60))*($H$18/$C$3^2)+0+0</f>
        <v>46.142693877551018</v>
      </c>
      <c r="R19" s="34">
        <f t="shared" ref="R19:R25" si="2">$C$29</f>
        <v>114</v>
      </c>
    </row>
    <row r="20" spans="2:18" ht="15.75" thickBot="1" x14ac:dyDescent="0.3">
      <c r="B20" s="30"/>
      <c r="C20" s="3">
        <v>2000</v>
      </c>
      <c r="D20" s="16">
        <f t="shared" ref="D20:D26" si="3">1*(C20*(360/60))*($H$18/$C$3^2)+0+0</f>
        <v>46.142693877551018</v>
      </c>
      <c r="P20" s="33">
        <f t="shared" si="1"/>
        <v>68.012580903369553</v>
      </c>
      <c r="Q20" s="33">
        <f>1*(C21*(360/60))*($H$18/$C$3^2)+0+0</f>
        <v>69.214040816326531</v>
      </c>
      <c r="R20" s="34">
        <f t="shared" si="2"/>
        <v>114</v>
      </c>
    </row>
    <row r="21" spans="2:18" ht="15.75" thickBot="1" x14ac:dyDescent="0.3">
      <c r="B21" s="30"/>
      <c r="C21" s="3">
        <v>3000</v>
      </c>
      <c r="D21" s="16">
        <f t="shared" si="3"/>
        <v>69.214040816326531</v>
      </c>
      <c r="P21" s="33">
        <f t="shared" si="1"/>
        <v>81.875610389829276</v>
      </c>
      <c r="Q21" s="33">
        <f>1*(C22*(360/60))*($H$18/$C$3^2)+0+0</f>
        <v>92.285387755102036</v>
      </c>
      <c r="R21" s="34">
        <f t="shared" si="2"/>
        <v>114</v>
      </c>
    </row>
    <row r="22" spans="2:18" ht="15.75" thickBot="1" x14ac:dyDescent="0.3">
      <c r="B22" s="30"/>
      <c r="C22" s="3">
        <v>4000</v>
      </c>
      <c r="D22" s="16">
        <f t="shared" si="3"/>
        <v>92.285387755102036</v>
      </c>
      <c r="P22" s="33">
        <f t="shared" si="1"/>
        <v>109.22950749734044</v>
      </c>
      <c r="Q22" s="33">
        <f>1*(C23*(360/60))*($H$18/$C$3^2)+0+0</f>
        <v>115.35673469387754</v>
      </c>
      <c r="R22" s="34">
        <f t="shared" si="2"/>
        <v>114</v>
      </c>
    </row>
    <row r="23" spans="2:18" ht="15.75" thickBot="1" x14ac:dyDescent="0.3">
      <c r="B23" s="30"/>
      <c r="C23" s="3">
        <v>5000</v>
      </c>
      <c r="D23" s="16">
        <f t="shared" si="3"/>
        <v>115.35673469387754</v>
      </c>
      <c r="P23" s="33">
        <f t="shared" si="1"/>
        <v>120.20828252688572</v>
      </c>
      <c r="Q23" s="33">
        <f>1*(C24*(360/60))*($H$18/$C$3^2)+0+0</f>
        <v>138.42808163265306</v>
      </c>
      <c r="R23" s="34">
        <f t="shared" si="2"/>
        <v>114</v>
      </c>
    </row>
    <row r="24" spans="2:18" ht="15.75" thickBot="1" x14ac:dyDescent="0.3">
      <c r="B24" s="30"/>
      <c r="C24" s="3">
        <v>6000</v>
      </c>
      <c r="D24" s="16">
        <f t="shared" si="3"/>
        <v>138.42808163265306</v>
      </c>
      <c r="P24" s="33">
        <f t="shared" si="1"/>
        <v>115.55625920928178</v>
      </c>
      <c r="Q24" s="33">
        <f>1*(C25*(360/60))*($H$18/$C$3^2)+0+0</f>
        <v>161.49942857142855</v>
      </c>
      <c r="R24" s="34">
        <f t="shared" si="2"/>
        <v>114</v>
      </c>
    </row>
    <row r="25" spans="2:18" ht="15.75" thickBot="1" x14ac:dyDescent="0.3">
      <c r="B25" s="30"/>
      <c r="C25" s="3">
        <v>7000</v>
      </c>
      <c r="D25" s="16">
        <f t="shared" si="3"/>
        <v>161.49942857142855</v>
      </c>
      <c r="P25" s="33">
        <f t="shared" si="1"/>
        <v>122.06909185392729</v>
      </c>
      <c r="Q25" s="33">
        <f>1*(C26*(360/60))*($H$18/$C$3^2)+0+0</f>
        <v>184.57077551020407</v>
      </c>
      <c r="R25" s="34">
        <f t="shared" si="2"/>
        <v>114</v>
      </c>
    </row>
    <row r="26" spans="2:18" ht="15.75" thickBot="1" x14ac:dyDescent="0.3">
      <c r="B26" s="30"/>
      <c r="C26" s="4">
        <v>8000</v>
      </c>
      <c r="D26" s="17">
        <f t="shared" si="3"/>
        <v>184.57077551020407</v>
      </c>
    </row>
    <row r="28" spans="2:18" ht="15.75" thickBot="1" x14ac:dyDescent="0.3">
      <c r="C28" t="s">
        <v>23</v>
      </c>
    </row>
    <row r="29" spans="2:18" ht="15.75" thickBot="1" x14ac:dyDescent="0.3">
      <c r="B29" s="14" t="s">
        <v>2</v>
      </c>
      <c r="C29" s="5">
        <v>114</v>
      </c>
      <c r="D29" t="s">
        <v>13</v>
      </c>
    </row>
    <row r="30" spans="2:18" ht="15" customHeight="1" thickBot="1" x14ac:dyDescent="0.3"/>
    <row r="31" spans="2:18" ht="17.25" customHeight="1" thickBot="1" x14ac:dyDescent="0.3">
      <c r="C31" s="31" t="s">
        <v>25</v>
      </c>
      <c r="D31" s="31"/>
      <c r="G31" s="21" t="s">
        <v>29</v>
      </c>
    </row>
    <row r="32" spans="2:18" ht="15.75" thickBot="1" x14ac:dyDescent="0.3">
      <c r="B32" s="14" t="s">
        <v>3</v>
      </c>
      <c r="C32" s="10" t="s">
        <v>17</v>
      </c>
      <c r="D32" s="5" t="s">
        <v>18</v>
      </c>
      <c r="G32" s="22"/>
    </row>
    <row r="33" spans="2:7" x14ac:dyDescent="0.25">
      <c r="B33" s="30" t="s">
        <v>28</v>
      </c>
      <c r="C33" s="18">
        <v>1000</v>
      </c>
      <c r="D33" s="12">
        <f>(MIN(P18:R18)*(166.666666/$C33))</f>
        <v>3.8452244744150201</v>
      </c>
      <c r="G33" s="11" t="str">
        <f>IF((($D33/166.666666)*$C33)=$C$29,$B$29,IF((($D33/166.666666)*$C33)=$D19,$B$15,IF((($D33/166.666666)*$C33)=$D7,$B$5,"unk")))</f>
        <v>Primary Dwell time</v>
      </c>
    </row>
    <row r="34" spans="2:7" x14ac:dyDescent="0.25">
      <c r="B34" s="30"/>
      <c r="C34" s="18">
        <v>2000</v>
      </c>
      <c r="D34" s="12">
        <f t="shared" ref="D34:D40" si="4">(MIN(P19:R19)*(166.666666/$C34))</f>
        <v>3.8452244744150201</v>
      </c>
      <c r="G34" s="12" t="str">
        <f t="shared" ref="G34:H40" si="5">IF((($D34/166.666666)*$C34)=$C$29,$B$29,IF((($D34/166.666666)*$C34)=$D20,$B$15,IF((($D34/166.666666)*$C34)=$D8,$B$5,"unk")))</f>
        <v>Primary Dwell time</v>
      </c>
    </row>
    <row r="35" spans="2:7" x14ac:dyDescent="0.25">
      <c r="B35" s="30"/>
      <c r="C35" s="18">
        <v>3000</v>
      </c>
      <c r="D35" s="12">
        <f t="shared" si="4"/>
        <v>3.7784767017399572</v>
      </c>
      <c r="G35" s="12" t="str">
        <f t="shared" si="5"/>
        <v>Heat Restriction dwell time</v>
      </c>
    </row>
    <row r="36" spans="2:7" x14ac:dyDescent="0.25">
      <c r="B36" s="30"/>
      <c r="C36" s="18">
        <v>4000</v>
      </c>
      <c r="D36" s="12">
        <f t="shared" si="4"/>
        <v>3.4114837525969515</v>
      </c>
      <c r="G36" s="12" t="str">
        <f t="shared" si="5"/>
        <v>Heat Restriction dwell time</v>
      </c>
    </row>
    <row r="37" spans="2:7" x14ac:dyDescent="0.25">
      <c r="B37" s="30"/>
      <c r="C37" s="18">
        <v>5000</v>
      </c>
      <c r="D37" s="12">
        <f t="shared" si="4"/>
        <v>3.6409835686807464</v>
      </c>
      <c r="G37" s="12" t="str">
        <f t="shared" si="5"/>
        <v>Heat Restriction dwell time</v>
      </c>
    </row>
    <row r="38" spans="2:7" x14ac:dyDescent="0.25">
      <c r="B38" s="30"/>
      <c r="C38" s="18">
        <v>6000</v>
      </c>
      <c r="D38" s="12">
        <f t="shared" si="4"/>
        <v>3.1666666540000001</v>
      </c>
      <c r="G38" s="12" t="str">
        <f t="shared" si="5"/>
        <v>Dwell Limit</v>
      </c>
    </row>
    <row r="39" spans="2:7" x14ac:dyDescent="0.25">
      <c r="B39" s="30"/>
      <c r="C39" s="18">
        <v>7000</v>
      </c>
      <c r="D39" s="12">
        <f t="shared" si="4"/>
        <v>2.7142857034285712</v>
      </c>
      <c r="G39" s="12" t="str">
        <f t="shared" si="5"/>
        <v>Dwell Limit</v>
      </c>
    </row>
    <row r="40" spans="2:7" ht="15.75" thickBot="1" x14ac:dyDescent="0.3">
      <c r="B40" s="30"/>
      <c r="C40" s="19">
        <v>8000</v>
      </c>
      <c r="D40" s="13">
        <f t="shared" si="4"/>
        <v>2.3749999904999997</v>
      </c>
      <c r="G40" s="13" t="str">
        <f t="shared" si="5"/>
        <v>Dwell Limit</v>
      </c>
    </row>
  </sheetData>
  <mergeCells count="12">
    <mergeCell ref="B33:B40"/>
    <mergeCell ref="C31:D31"/>
    <mergeCell ref="B7:B14"/>
    <mergeCell ref="B19:B26"/>
    <mergeCell ref="F5:G5"/>
    <mergeCell ref="G31:G32"/>
    <mergeCell ref="B1:M1"/>
    <mergeCell ref="J6:K6"/>
    <mergeCell ref="M6:N6"/>
    <mergeCell ref="J5:N5"/>
    <mergeCell ref="C5:D5"/>
    <mergeCell ref="C17:D17"/>
  </mergeCells>
  <conditionalFormatting sqref="C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C1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:C2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:D4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:K1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N1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:R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Lucan Hetherington - EcuTek</dc:creator>
  <cp:lastModifiedBy>Lucan Hetherington - EcuTek</cp:lastModifiedBy>
  <dcterms:created xsi:type="dcterms:W3CDTF">2023-01-25T09:56:36Z</dcterms:created>
  <dcterms:modified xsi:type="dcterms:W3CDTF">2023-04-13T17:54:26Z</dcterms:modified>
</cp:coreProperties>
</file>